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95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<sst xmlns="http://schemas.openxmlformats.org/spreadsheetml/2006/main" count="159" uniqueCount="155">
  <si>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</si>
  <si>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</si>
  <si>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</si>
  <si>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</si>
  <si>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</si>
  <si>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</si>
  <si>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</si>
  <si>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</si>
  <si>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</si>
  <si>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</si>
  <si>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</si>
  <si>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</si>
  <si>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</si>
  <si>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</si>
  <si>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</si>
  <si>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</si>
  <si>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</si>
  <si>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</si>
  <si>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</si>
  <si>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</si>
  <si>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</si>
  <si>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</si>
  <si>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</si>
  <si>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</si>
  <si>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</si>
  <si>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</si>
  <si>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</si>
  <si>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</si>
  <si>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</si>
  <si>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</si>
  <si>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</si>
  <si>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</si>
  <si>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</si>
  <si>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</si>
  <si>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</si>
  <si>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</si>
  <si>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</si>
  <si>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</si>
  <si>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</si>
  <si>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</si>
  <si>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</si>
  <si>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</si>
  <si>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</si>
  <si>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</si>
  <si>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</si>
  <si>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</si>
  <si>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</si>
  <si>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</si>
  <si>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</si>
  <si>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</si>
  <si>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</si>
  <si>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</si>
  <si>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</si>
  <si>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</si>
  <si>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</si>
  <si>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</si>
  <si>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</si>
  <si>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</si>
  <si>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</si>
  <si>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</si>
  <si>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</si>
  <si>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</si>
  <si>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</si>
  <si>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</si>
  <si>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</si>
  <si>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</si>
  <si>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</si>
  <si>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</si>
  <si>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</si>
  <si>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</si>
  <si>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</si>
  <si>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</si>
  <si>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</si>
  <si>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</si>
  <si>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</si>
  <si>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</si>
  <si>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</si>
  <si>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</si>
  <si>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</si>
  <si>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</si>
  <si>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</si>
  <si>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</si>
  <si>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</si>
  <si>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</si>
  <si>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</si>
  <si>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</si>
  <si>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</si>
  <si>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</si>
  <si>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</si>
  <si>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</si>
  <si>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</si>
  <si>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</si>
  <si>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</si>
  <si>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</si>
  <si>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</si>
  <si>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</si>
  <si>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</si>
  <si>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</si>
  <si>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</si>
  <si>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</si>
  <si>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</si>
  <si>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</si>
  <si>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</si>
  <si>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</si>
  <si>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</si>
  <si>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</si>
  <si>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</si>
  <si>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</si>
  <si>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</si>
  <si>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</si>
  <si>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</si>
  <si>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</si>
  <si>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</si>
  <si>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</si>
  <si>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</si>
  <si>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</si>
  <si>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</si>
  <si>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</si>
  <si>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</si>
  <si>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</si>
  <si>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</si>
  <si>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</si>
  <si>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</si>
  <si>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</si>
  <si>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</si>
  <si>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</si>
  <si>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</si>
  <si>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</si>
  <si>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</si>
  <si>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</si>
  <si>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</si>
  <si>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</si>
  <si>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</si>
  <si>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</si>
  <si>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</si>
  <si>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</si>
  <si>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</si>
  <si>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</si>
  <si>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&lt; 90</t>
  </si>
  <si>
    <t>&lt;90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</si>
  <si>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</si>
  <si>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</si>
  <si>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</si>
  <si>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</si>
  <si>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</si>
  <si>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</si>
  <si>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</si>
  <si>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</si>
  <si>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</si>
  <si>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</si>
  <si>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</si>
  <si>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</si>
  <si>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АО  Миробод дехкон бозори                    200985272</t>
  </si>
  <si>
    <t>за 4- Кв.</t>
  </si>
  <si>
    <t xml:space="preserve">за 2023 год  4- квартал. </t>
  </si>
</sst>
</file>

<file path=xl/styles.xml><?xml version="1.0" encoding="utf-8"?>
<styleSheet xmlns="http://schemas.openxmlformats.org/spreadsheetml/2006/main">
  <numFmts count="9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#,##0.0__;[Red]\-#,##0.0__;"/>
    <numFmt numFmtId="247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3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6" fontId="4" fillId="32" borderId="0" applyFont="0" applyBorder="0">
      <alignment/>
      <protection/>
    </xf>
    <xf numFmtId="216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2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212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3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3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4" fillId="0" borderId="0" applyFont="0" applyFill="0" applyBorder="0" applyAlignment="0" applyProtection="0"/>
    <xf numFmtId="204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3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40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3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04">
    <xf numFmtId="0" fontId="0" fillId="0" borderId="0" xfId="0" applyFont="1" applyAlignment="1">
      <alignment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0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0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0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0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4" fontId="154" fillId="0" borderId="2" xfId="2235" applyNumberFormat="1" applyFont="1" applyBorder="1" applyAlignment="1">
      <alignment horizontal="center" vertical="center"/>
      <protection/>
    </xf>
    <xf numFmtId="244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5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8" fillId="0" borderId="36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245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6" fontId="176" fillId="0" borderId="2" xfId="0" applyNumberFormat="1" applyFont="1" applyFill="1" applyBorder="1" applyAlignment="1">
      <alignment horizontal="right" wrapText="1"/>
    </xf>
    <xf numFmtId="246" fontId="176" fillId="77" borderId="2" xfId="0" applyNumberFormat="1" applyFont="1" applyFill="1" applyBorder="1" applyAlignment="1">
      <alignment horizontal="right" wrapText="1"/>
    </xf>
    <xf numFmtId="245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5" fontId="157" fillId="0" borderId="2" xfId="2248" applyNumberFormat="1" applyFont="1" applyBorder="1" applyAlignment="1">
      <alignment/>
    </xf>
    <xf numFmtId="3" fontId="8" fillId="0" borderId="38" xfId="2235" applyNumberFormat="1" applyFont="1" applyFill="1" applyBorder="1" applyAlignment="1">
      <alignment horizontal="center" vertical="center"/>
      <protection/>
    </xf>
    <xf numFmtId="0" fontId="157" fillId="0" borderId="0" xfId="0" applyFont="1" applyAlignment="1">
      <alignment/>
    </xf>
    <xf numFmtId="247" fontId="156" fillId="75" borderId="2" xfId="0" applyNumberFormat="1" applyFont="1" applyFill="1" applyBorder="1" applyAlignment="1">
      <alignment horizontal="center" vertical="center"/>
    </xf>
    <xf numFmtId="0" fontId="7" fillId="0" borderId="0" xfId="2235" applyFont="1" applyFill="1" applyAlignment="1">
      <alignment horizontal="center"/>
      <protection/>
    </xf>
    <xf numFmtId="3" fontId="7" fillId="0" borderId="38" xfId="2235" applyNumberFormat="1" applyFont="1" applyFill="1" applyBorder="1" applyAlignment="1">
      <alignment horizontal="center" vertical="center"/>
      <protection/>
    </xf>
    <xf numFmtId="0" fontId="8" fillId="0" borderId="44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30" zoomScaleNormal="130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69.421875" style="8" customWidth="1"/>
    <col min="2" max="2" width="5.7109375" style="8" customWidth="1"/>
    <col min="3" max="3" width="13.00390625" style="8" customWidth="1"/>
    <col min="4" max="4" width="12.140625" style="8" customWidth="1"/>
    <col min="5" max="16384" width="9.140625" style="8" customWidth="1"/>
  </cols>
  <sheetData>
    <row r="1" spans="2:4" ht="10.5" customHeight="1">
      <c r="B1" s="9"/>
      <c r="C1" s="9"/>
      <c r="D1" s="9"/>
    </row>
    <row r="2" ht="15.75">
      <c r="A2" s="10" t="s">
        <v>133</v>
      </c>
    </row>
    <row r="3" ht="15.75">
      <c r="A3" s="10" t="s">
        <v>152</v>
      </c>
    </row>
    <row r="4" ht="15.75">
      <c r="A4" s="10" t="s">
        <v>154</v>
      </c>
    </row>
    <row r="6" spans="1:4" ht="25.5">
      <c r="A6" s="11" t="s">
        <v>12</v>
      </c>
      <c r="B6" s="11" t="s">
        <v>13</v>
      </c>
      <c r="C6" s="62">
        <v>44927</v>
      </c>
      <c r="D6" s="62">
        <v>45292</v>
      </c>
    </row>
    <row r="7" spans="1:4" ht="12.75">
      <c r="A7" s="12"/>
      <c r="B7" s="13">
        <v>2</v>
      </c>
      <c r="C7" s="13"/>
      <c r="D7" s="13"/>
    </row>
    <row r="8" spans="1:4" ht="12.75" customHeight="1">
      <c r="A8" s="92" t="s">
        <v>14</v>
      </c>
      <c r="B8" s="93"/>
      <c r="C8" s="93"/>
      <c r="D8" s="93"/>
    </row>
    <row r="9" spans="1:4" ht="12.75">
      <c r="A9" s="14" t="s">
        <v>15</v>
      </c>
      <c r="B9" s="15"/>
      <c r="C9" s="15"/>
      <c r="D9" s="15"/>
    </row>
    <row r="10" spans="1:4" ht="12.75">
      <c r="A10" s="16" t="s">
        <v>16</v>
      </c>
      <c r="B10" s="17">
        <v>10</v>
      </c>
      <c r="C10" s="51">
        <v>4044165.8</v>
      </c>
      <c r="D10" s="51">
        <v>4018138.9</v>
      </c>
    </row>
    <row r="11" spans="1:4" ht="12.75">
      <c r="A11" s="16" t="s">
        <v>17</v>
      </c>
      <c r="B11" s="17">
        <v>11</v>
      </c>
      <c r="C11" s="51">
        <v>526054.2</v>
      </c>
      <c r="D11" s="51">
        <v>531288.3</v>
      </c>
    </row>
    <row r="12" spans="1:4" ht="12.75">
      <c r="A12" s="18" t="s">
        <v>18</v>
      </c>
      <c r="B12" s="17">
        <v>12</v>
      </c>
      <c r="C12" s="51">
        <v>3518111.6</v>
      </c>
      <c r="D12" s="51">
        <v>3486850.6</v>
      </c>
    </row>
    <row r="13" spans="1:4" ht="12.75">
      <c r="A13" s="19" t="s">
        <v>19</v>
      </c>
      <c r="B13" s="20"/>
      <c r="C13" s="51"/>
      <c r="D13" s="51"/>
    </row>
    <row r="14" spans="1:4" ht="12.75">
      <c r="A14" s="18" t="s">
        <v>20</v>
      </c>
      <c r="B14" s="17">
        <v>20</v>
      </c>
      <c r="C14" s="51">
        <v>0</v>
      </c>
      <c r="D14" s="51"/>
    </row>
    <row r="15" spans="1:4" ht="12.75">
      <c r="A15" s="18" t="s">
        <v>21</v>
      </c>
      <c r="B15" s="17">
        <v>21</v>
      </c>
      <c r="C15" s="51">
        <v>0</v>
      </c>
      <c r="D15" s="51">
        <v>0</v>
      </c>
    </row>
    <row r="16" spans="1:4" ht="12.75">
      <c r="A16" s="18" t="s">
        <v>22</v>
      </c>
      <c r="B16" s="17">
        <v>22</v>
      </c>
      <c r="C16" s="51">
        <v>0</v>
      </c>
      <c r="D16" s="51">
        <v>0</v>
      </c>
    </row>
    <row r="17" spans="1:4" ht="12.75">
      <c r="A17" s="14" t="s">
        <v>23</v>
      </c>
      <c r="B17" s="21">
        <v>30</v>
      </c>
      <c r="C17" s="52">
        <v>12475.6</v>
      </c>
      <c r="D17" s="52">
        <v>7425.7</v>
      </c>
    </row>
    <row r="18" spans="1:4" ht="12.75">
      <c r="A18" s="18" t="s">
        <v>24</v>
      </c>
      <c r="B18" s="17">
        <v>40</v>
      </c>
      <c r="C18" s="51">
        <v>8475.6</v>
      </c>
      <c r="D18" s="51">
        <v>2654.7</v>
      </c>
    </row>
    <row r="19" spans="1:4" ht="12.75">
      <c r="A19" s="18" t="s">
        <v>25</v>
      </c>
      <c r="B19" s="17">
        <v>50</v>
      </c>
      <c r="C19" s="51">
        <v>4000</v>
      </c>
      <c r="D19" s="51">
        <v>4771</v>
      </c>
    </row>
    <row r="20" spans="1:4" ht="12.75">
      <c r="A20" s="18" t="s">
        <v>26</v>
      </c>
      <c r="B20" s="17">
        <v>60</v>
      </c>
      <c r="C20" s="51"/>
      <c r="D20" s="51">
        <v>0</v>
      </c>
    </row>
    <row r="21" spans="1:4" ht="12.75">
      <c r="A21" s="18" t="s">
        <v>27</v>
      </c>
      <c r="B21" s="17">
        <v>70</v>
      </c>
      <c r="C21" s="51">
        <v>0</v>
      </c>
      <c r="D21" s="51">
        <v>0</v>
      </c>
    </row>
    <row r="22" spans="1:4" ht="12.75">
      <c r="A22" s="18" t="s">
        <v>28</v>
      </c>
      <c r="B22" s="17">
        <v>80</v>
      </c>
      <c r="C22" s="51">
        <v>0</v>
      </c>
      <c r="D22" s="51">
        <v>0</v>
      </c>
    </row>
    <row r="23" spans="1:4" ht="12.75">
      <c r="A23" s="18" t="s">
        <v>29</v>
      </c>
      <c r="B23" s="17">
        <v>90</v>
      </c>
      <c r="D23" s="51"/>
    </row>
    <row r="24" spans="1:4" ht="12.75">
      <c r="A24" s="18" t="s">
        <v>30</v>
      </c>
      <c r="B24" s="13">
        <v>100</v>
      </c>
      <c r="C24" s="51"/>
      <c r="D24" s="51">
        <v>0</v>
      </c>
    </row>
    <row r="25" spans="1:4" ht="12.75">
      <c r="A25" s="18" t="s">
        <v>31</v>
      </c>
      <c r="B25" s="13">
        <v>110</v>
      </c>
      <c r="C25" s="51">
        <v>0</v>
      </c>
      <c r="D25" s="51">
        <v>0</v>
      </c>
    </row>
    <row r="26" spans="1:4" ht="12.75">
      <c r="A26" s="18" t="s">
        <v>32</v>
      </c>
      <c r="B26" s="63">
        <v>111</v>
      </c>
      <c r="C26" s="64"/>
      <c r="D26" s="64"/>
    </row>
    <row r="27" spans="1:4" ht="12.75">
      <c r="A27" s="18" t="s">
        <v>33</v>
      </c>
      <c r="B27" s="13">
        <v>120</v>
      </c>
      <c r="C27" s="51"/>
      <c r="D27" s="51"/>
    </row>
    <row r="28" spans="1:4" ht="12.75">
      <c r="A28" s="22" t="s">
        <v>34</v>
      </c>
      <c r="B28" s="23">
        <v>130</v>
      </c>
      <c r="C28" s="53">
        <f>C12+C16+C17+C23+C24+C25+C27</f>
        <v>3530587.2</v>
      </c>
      <c r="D28" s="53">
        <f>D12+D16+D17+D23+D24+D25+D27</f>
        <v>3494276.3000000003</v>
      </c>
    </row>
    <row r="29" spans="1:4" ht="27.75" customHeight="1">
      <c r="A29" s="94" t="s">
        <v>35</v>
      </c>
      <c r="B29" s="95"/>
      <c r="C29" s="95"/>
      <c r="D29" s="95"/>
    </row>
    <row r="30" spans="1:4" ht="12.75">
      <c r="A30" s="24" t="s">
        <v>36</v>
      </c>
      <c r="B30" s="25">
        <v>140</v>
      </c>
      <c r="C30" s="87">
        <v>109979.5</v>
      </c>
      <c r="D30" s="87">
        <v>139466</v>
      </c>
    </row>
    <row r="31" spans="1:4" ht="12.75">
      <c r="A31" s="18" t="s">
        <v>37</v>
      </c>
      <c r="B31" s="13">
        <v>150</v>
      </c>
      <c r="C31" s="51">
        <v>109979.5</v>
      </c>
      <c r="D31" s="91">
        <v>139466</v>
      </c>
    </row>
    <row r="32" spans="1:4" ht="12.75">
      <c r="A32" s="18" t="s">
        <v>38</v>
      </c>
      <c r="B32" s="13">
        <v>160</v>
      </c>
      <c r="C32" s="51"/>
      <c r="D32" s="51"/>
    </row>
    <row r="33" spans="1:4" ht="12.75">
      <c r="A33" s="18" t="s">
        <v>39</v>
      </c>
      <c r="B33" s="13">
        <v>170</v>
      </c>
      <c r="C33" s="51"/>
      <c r="D33" s="51"/>
    </row>
    <row r="34" spans="1:4" ht="12.75">
      <c r="A34" s="18" t="s">
        <v>40</v>
      </c>
      <c r="B34" s="13">
        <v>180</v>
      </c>
      <c r="C34" s="51">
        <v>0</v>
      </c>
      <c r="D34" s="51">
        <v>0</v>
      </c>
    </row>
    <row r="35" spans="1:4" ht="12.75">
      <c r="A35" s="18" t="s">
        <v>41</v>
      </c>
      <c r="B35" s="13">
        <v>190</v>
      </c>
      <c r="C35" s="51">
        <v>0</v>
      </c>
      <c r="D35" s="51">
        <v>0</v>
      </c>
    </row>
    <row r="36" spans="1:4" ht="12.75">
      <c r="A36" s="18" t="s">
        <v>42</v>
      </c>
      <c r="B36" s="13">
        <v>200</v>
      </c>
      <c r="C36" s="51">
        <v>0</v>
      </c>
      <c r="D36" s="51">
        <v>0</v>
      </c>
    </row>
    <row r="37" spans="1:4" ht="12.75">
      <c r="A37" s="19" t="s">
        <v>135</v>
      </c>
      <c r="B37" s="26">
        <v>210</v>
      </c>
      <c r="C37" s="52">
        <v>540456</v>
      </c>
      <c r="D37" s="52">
        <v>395659.8</v>
      </c>
    </row>
    <row r="38" spans="1:4" ht="12.75">
      <c r="A38" s="18" t="s">
        <v>32</v>
      </c>
      <c r="B38" s="26">
        <v>211</v>
      </c>
      <c r="C38" s="52"/>
      <c r="D38" s="52"/>
    </row>
    <row r="39" spans="1:4" ht="12.75">
      <c r="A39" s="18" t="s">
        <v>43</v>
      </c>
      <c r="B39" s="13">
        <v>220</v>
      </c>
      <c r="C39" s="51">
        <v>155072.3</v>
      </c>
      <c r="D39" s="51">
        <v>129617.4</v>
      </c>
    </row>
    <row r="40" spans="1:4" ht="12.75">
      <c r="A40" s="18" t="s">
        <v>44</v>
      </c>
      <c r="B40" s="13">
        <v>230</v>
      </c>
      <c r="C40" s="51"/>
      <c r="D40" s="51"/>
    </row>
    <row r="41" spans="1:4" ht="12.75">
      <c r="A41" s="18" t="s">
        <v>45</v>
      </c>
      <c r="B41" s="13">
        <v>240</v>
      </c>
      <c r="C41" s="51">
        <v>0</v>
      </c>
      <c r="D41" s="51">
        <v>0</v>
      </c>
    </row>
    <row r="42" spans="1:4" ht="12.75">
      <c r="A42" s="18" t="s">
        <v>46</v>
      </c>
      <c r="B42" s="13">
        <v>250</v>
      </c>
      <c r="C42" s="51">
        <v>0</v>
      </c>
      <c r="D42" s="51">
        <v>0</v>
      </c>
    </row>
    <row r="43" spans="1:4" ht="12.75">
      <c r="A43" s="18" t="s">
        <v>47</v>
      </c>
      <c r="B43" s="13">
        <v>260</v>
      </c>
      <c r="C43" s="51">
        <v>0</v>
      </c>
      <c r="D43" s="51">
        <v>0</v>
      </c>
    </row>
    <row r="44" spans="1:4" ht="12.75">
      <c r="A44" s="18" t="s">
        <v>48</v>
      </c>
      <c r="B44" s="13">
        <v>270</v>
      </c>
      <c r="C44" s="51">
        <v>271127</v>
      </c>
      <c r="D44" s="51">
        <v>251711</v>
      </c>
    </row>
    <row r="45" spans="1:4" ht="12.75">
      <c r="A45" s="18" t="s">
        <v>49</v>
      </c>
      <c r="B45" s="13">
        <v>280</v>
      </c>
      <c r="C45" s="51">
        <v>0</v>
      </c>
      <c r="D45" s="51">
        <v>0</v>
      </c>
    </row>
    <row r="46" spans="1:4" ht="12.75">
      <c r="A46" s="18" t="s">
        <v>50</v>
      </c>
      <c r="B46" s="13">
        <v>290</v>
      </c>
      <c r="C46" s="51">
        <v>0</v>
      </c>
      <c r="D46" s="51">
        <v>0</v>
      </c>
    </row>
    <row r="47" spans="1:4" ht="12.75">
      <c r="A47" s="18" t="s">
        <v>51</v>
      </c>
      <c r="B47" s="13">
        <v>300</v>
      </c>
      <c r="C47" s="51">
        <v>0</v>
      </c>
      <c r="D47" s="51">
        <v>0</v>
      </c>
    </row>
    <row r="48" spans="1:4" ht="12.75">
      <c r="A48" s="18" t="s">
        <v>52</v>
      </c>
      <c r="B48" s="13">
        <v>310</v>
      </c>
      <c r="C48" s="51">
        <v>114256.3</v>
      </c>
      <c r="D48" s="51">
        <v>14331.4</v>
      </c>
    </row>
    <row r="49" spans="1:4" ht="12.75">
      <c r="A49" s="19" t="s">
        <v>53</v>
      </c>
      <c r="B49" s="26">
        <v>320</v>
      </c>
      <c r="C49" s="52">
        <v>664806.1</v>
      </c>
      <c r="D49" s="52">
        <v>951976.2</v>
      </c>
    </row>
    <row r="50" spans="1:4" ht="12.75">
      <c r="A50" s="18" t="s">
        <v>54</v>
      </c>
      <c r="B50" s="13">
        <v>330</v>
      </c>
      <c r="C50" s="51">
        <v>0</v>
      </c>
      <c r="D50" s="51">
        <v>0</v>
      </c>
    </row>
    <row r="51" spans="1:4" ht="12.75">
      <c r="A51" s="18" t="s">
        <v>55</v>
      </c>
      <c r="B51" s="13">
        <v>340</v>
      </c>
      <c r="C51" s="51">
        <v>664580</v>
      </c>
      <c r="D51" s="51">
        <v>951976.2</v>
      </c>
    </row>
    <row r="52" spans="1:4" ht="12.75">
      <c r="A52" s="18" t="s">
        <v>56</v>
      </c>
      <c r="B52" s="13">
        <v>350</v>
      </c>
      <c r="C52" s="51">
        <v>0</v>
      </c>
      <c r="D52" s="51">
        <v>0</v>
      </c>
    </row>
    <row r="53" spans="1:4" ht="12.75">
      <c r="A53" s="18" t="s">
        <v>57</v>
      </c>
      <c r="B53" s="13">
        <v>360</v>
      </c>
      <c r="C53" s="51">
        <v>226</v>
      </c>
      <c r="D53" s="51">
        <v>0</v>
      </c>
    </row>
    <row r="54" spans="1:4" ht="12.75">
      <c r="A54" s="18" t="s">
        <v>58</v>
      </c>
      <c r="B54" s="13">
        <v>370</v>
      </c>
      <c r="C54" s="90">
        <v>1750000</v>
      </c>
      <c r="D54" s="51">
        <v>2350000</v>
      </c>
    </row>
    <row r="55" spans="1:4" ht="12.75">
      <c r="A55" s="18" t="s">
        <v>59</v>
      </c>
      <c r="B55" s="13">
        <v>380</v>
      </c>
      <c r="C55" s="51">
        <v>0</v>
      </c>
      <c r="D55" s="51">
        <v>0</v>
      </c>
    </row>
    <row r="56" spans="1:4" ht="12.75">
      <c r="A56" s="19" t="s">
        <v>60</v>
      </c>
      <c r="B56" s="26">
        <v>390</v>
      </c>
      <c r="C56" s="52">
        <v>3065241.2</v>
      </c>
      <c r="D56" s="52">
        <v>3837102</v>
      </c>
    </row>
    <row r="57" spans="1:4" ht="12.75">
      <c r="A57" s="19" t="s">
        <v>61</v>
      </c>
      <c r="B57" s="26">
        <v>400</v>
      </c>
      <c r="C57" s="52">
        <v>6595828.4</v>
      </c>
      <c r="D57" s="52">
        <v>7331378.3</v>
      </c>
    </row>
    <row r="58" spans="1:4" ht="25.5">
      <c r="A58" s="11" t="s">
        <v>12</v>
      </c>
      <c r="B58" s="11" t="s">
        <v>13</v>
      </c>
      <c r="C58" s="11"/>
      <c r="D58" s="11"/>
    </row>
    <row r="59" spans="1:4" ht="12.75">
      <c r="A59" s="12"/>
      <c r="B59" s="13">
        <v>2</v>
      </c>
      <c r="C59" s="13"/>
      <c r="D59" s="13"/>
    </row>
    <row r="60" spans="1:4" ht="12.75" customHeight="1">
      <c r="A60" s="92" t="s">
        <v>62</v>
      </c>
      <c r="B60" s="93"/>
      <c r="C60" s="93"/>
      <c r="D60" s="93"/>
    </row>
    <row r="61" spans="1:4" ht="12.75">
      <c r="A61" s="18" t="s">
        <v>63</v>
      </c>
      <c r="B61" s="13">
        <v>410</v>
      </c>
      <c r="C61" s="51">
        <v>821275.1</v>
      </c>
      <c r="D61" s="51">
        <v>821275.1</v>
      </c>
    </row>
    <row r="62" spans="1:4" ht="12.75">
      <c r="A62" s="18" t="s">
        <v>64</v>
      </c>
      <c r="B62" s="13">
        <v>420</v>
      </c>
      <c r="C62" s="51"/>
      <c r="D62" s="51">
        <v>0</v>
      </c>
    </row>
    <row r="63" spans="1:4" ht="12.75">
      <c r="A63" s="18" t="s">
        <v>65</v>
      </c>
      <c r="B63" s="13">
        <v>430</v>
      </c>
      <c r="C63" s="51">
        <v>3539544</v>
      </c>
      <c r="D63" s="51">
        <v>3907053.2</v>
      </c>
    </row>
    <row r="64" spans="1:4" ht="12.75">
      <c r="A64" s="18" t="s">
        <v>66</v>
      </c>
      <c r="B64" s="13">
        <v>440</v>
      </c>
      <c r="C64" s="51"/>
      <c r="D64" s="51"/>
    </row>
    <row r="65" spans="1:4" ht="12.75">
      <c r="A65" s="18" t="s">
        <v>67</v>
      </c>
      <c r="B65" s="13">
        <v>450</v>
      </c>
      <c r="C65" s="51">
        <v>1730114.6</v>
      </c>
      <c r="D65" s="51">
        <v>2176976</v>
      </c>
    </row>
    <row r="66" spans="1:4" ht="12.75">
      <c r="A66" s="18" t="s">
        <v>68</v>
      </c>
      <c r="B66" s="13">
        <v>460</v>
      </c>
      <c r="C66" s="51">
        <v>245170.4</v>
      </c>
      <c r="D66" s="51">
        <v>245170.4</v>
      </c>
    </row>
    <row r="67" spans="1:4" ht="12.75">
      <c r="A67" s="18" t="s">
        <v>69</v>
      </c>
      <c r="B67" s="13">
        <v>470</v>
      </c>
      <c r="C67" s="51">
        <v>0</v>
      </c>
      <c r="D67" s="51">
        <v>0</v>
      </c>
    </row>
    <row r="68" spans="1:4" ht="12.75">
      <c r="A68" s="19" t="s">
        <v>70</v>
      </c>
      <c r="B68" s="26">
        <v>480</v>
      </c>
      <c r="C68" s="52">
        <v>6336103.8</v>
      </c>
      <c r="D68" s="52">
        <v>7150474.7</v>
      </c>
    </row>
    <row r="69" spans="1:4" ht="12.75">
      <c r="A69" s="92" t="s">
        <v>71</v>
      </c>
      <c r="B69" s="93"/>
      <c r="C69" s="93"/>
      <c r="D69" s="93"/>
    </row>
    <row r="70" spans="1:4" ht="26.25" customHeight="1">
      <c r="A70" s="18" t="s">
        <v>72</v>
      </c>
      <c r="B70" s="13">
        <v>490</v>
      </c>
      <c r="C70" s="52">
        <f>C73+C74+C75+C76+C77+C78+C79+C80+C81+C82</f>
        <v>0</v>
      </c>
      <c r="D70" s="52">
        <v>0</v>
      </c>
    </row>
    <row r="71" spans="1:4" ht="12.75" customHeight="1">
      <c r="A71" s="18" t="s">
        <v>73</v>
      </c>
      <c r="B71" s="13">
        <v>491</v>
      </c>
      <c r="C71" s="52">
        <f>C73+C75+C77+C79+C82</f>
        <v>0</v>
      </c>
      <c r="D71" s="52">
        <v>0</v>
      </c>
    </row>
    <row r="72" spans="1:4" ht="12.75">
      <c r="A72" s="18" t="s">
        <v>74</v>
      </c>
      <c r="B72" s="13">
        <v>492</v>
      </c>
      <c r="C72" s="51"/>
      <c r="D72" s="51"/>
    </row>
    <row r="73" spans="1:4" ht="12.75">
      <c r="A73" s="18" t="s">
        <v>75</v>
      </c>
      <c r="B73" s="13">
        <v>500</v>
      </c>
      <c r="C73" s="51"/>
      <c r="D73" s="51"/>
    </row>
    <row r="74" spans="1:4" ht="12.75">
      <c r="A74" s="18" t="s">
        <v>76</v>
      </c>
      <c r="B74" s="13">
        <v>510</v>
      </c>
      <c r="C74" s="51"/>
      <c r="D74" s="51"/>
    </row>
    <row r="75" spans="1:4" ht="25.5">
      <c r="A75" s="18" t="s">
        <v>77</v>
      </c>
      <c r="B75" s="13">
        <v>520</v>
      </c>
      <c r="C75" s="51"/>
      <c r="D75" s="51">
        <v>0</v>
      </c>
    </row>
    <row r="76" spans="1:4" ht="12.75">
      <c r="A76" s="18" t="s">
        <v>78</v>
      </c>
      <c r="B76" s="13">
        <v>530</v>
      </c>
      <c r="C76" s="51"/>
      <c r="D76" s="51">
        <v>0</v>
      </c>
    </row>
    <row r="77" spans="1:4" ht="25.5">
      <c r="A77" s="18" t="s">
        <v>79</v>
      </c>
      <c r="B77" s="13">
        <v>540</v>
      </c>
      <c r="C77" s="51"/>
      <c r="D77" s="51"/>
    </row>
    <row r="78" spans="1:4" ht="12.75">
      <c r="A78" s="18" t="s">
        <v>80</v>
      </c>
      <c r="B78" s="13">
        <v>550</v>
      </c>
      <c r="C78" s="51"/>
      <c r="D78" s="51"/>
    </row>
    <row r="79" spans="1:4" ht="12.75">
      <c r="A79" s="18" t="s">
        <v>81</v>
      </c>
      <c r="B79" s="13">
        <v>560</v>
      </c>
      <c r="C79" s="51"/>
      <c r="D79" s="51"/>
    </row>
    <row r="80" spans="1:4" ht="12.75">
      <c r="A80" s="18" t="s">
        <v>82</v>
      </c>
      <c r="B80" s="13">
        <v>570</v>
      </c>
      <c r="C80" s="51"/>
      <c r="D80" s="51">
        <v>0</v>
      </c>
    </row>
    <row r="81" spans="1:4" ht="12.75">
      <c r="A81" s="18" t="s">
        <v>83</v>
      </c>
      <c r="B81" s="13">
        <v>580</v>
      </c>
      <c r="C81" s="51"/>
      <c r="D81" s="51"/>
    </row>
    <row r="82" spans="1:4" ht="12.75">
      <c r="A82" s="18" t="s">
        <v>84</v>
      </c>
      <c r="B82" s="13">
        <v>590</v>
      </c>
      <c r="C82" s="51"/>
      <c r="D82" s="51">
        <v>0</v>
      </c>
    </row>
    <row r="83" spans="1:4" ht="25.5">
      <c r="A83" s="19" t="s">
        <v>136</v>
      </c>
      <c r="B83" s="26">
        <v>600</v>
      </c>
      <c r="C83" s="52">
        <v>259725</v>
      </c>
      <c r="D83" s="52">
        <v>180903.6</v>
      </c>
    </row>
    <row r="84" spans="1:4" ht="25.5">
      <c r="A84" s="27" t="s">
        <v>85</v>
      </c>
      <c r="B84" s="13">
        <v>601</v>
      </c>
      <c r="C84" s="52">
        <v>259724.6</v>
      </c>
      <c r="D84" s="52">
        <v>180903.6</v>
      </c>
    </row>
    <row r="85" spans="1:4" ht="12.75">
      <c r="A85" s="18" t="s">
        <v>86</v>
      </c>
      <c r="B85" s="13">
        <v>602</v>
      </c>
      <c r="C85" s="51"/>
      <c r="D85" s="51"/>
    </row>
    <row r="86" spans="1:4" ht="12.75">
      <c r="A86" s="18" t="s">
        <v>87</v>
      </c>
      <c r="B86" s="13">
        <v>610</v>
      </c>
      <c r="C86" s="51">
        <v>0</v>
      </c>
      <c r="D86" s="51">
        <v>0</v>
      </c>
    </row>
    <row r="87" spans="1:4" ht="12.75">
      <c r="A87" s="18" t="s">
        <v>88</v>
      </c>
      <c r="B87" s="13">
        <v>620</v>
      </c>
      <c r="C87" s="51"/>
      <c r="D87" s="51"/>
    </row>
    <row r="88" spans="1:4" ht="12.75">
      <c r="A88" s="18" t="s">
        <v>89</v>
      </c>
      <c r="B88" s="13">
        <v>630</v>
      </c>
      <c r="C88" s="51"/>
      <c r="D88" s="51">
        <v>0</v>
      </c>
    </row>
    <row r="89" spans="1:4" ht="12.75">
      <c r="A89" s="18" t="s">
        <v>90</v>
      </c>
      <c r="B89" s="13">
        <v>640</v>
      </c>
      <c r="C89" s="51"/>
      <c r="D89" s="51"/>
    </row>
    <row r="90" spans="1:4" ht="12.75">
      <c r="A90" s="18" t="s">
        <v>91</v>
      </c>
      <c r="B90" s="13">
        <v>650</v>
      </c>
      <c r="C90" s="51"/>
      <c r="D90" s="51"/>
    </row>
    <row r="91" spans="1:4" ht="12.75">
      <c r="A91" s="18" t="s">
        <v>91</v>
      </c>
      <c r="B91" s="13">
        <v>660</v>
      </c>
      <c r="C91" s="51"/>
      <c r="D91" s="51"/>
    </row>
    <row r="92" spans="1:4" ht="12.75">
      <c r="A92" s="18" t="s">
        <v>92</v>
      </c>
      <c r="B92" s="13">
        <v>670</v>
      </c>
      <c r="C92" s="51">
        <v>98905.3</v>
      </c>
      <c r="D92" s="51">
        <v>31242.3</v>
      </c>
    </row>
    <row r="93" spans="1:4" ht="12.75">
      <c r="A93" s="18" t="s">
        <v>93</v>
      </c>
      <c r="B93" s="13">
        <v>680</v>
      </c>
      <c r="C93" s="51">
        <v>59105.8</v>
      </c>
      <c r="D93" s="51">
        <v>121890.8</v>
      </c>
    </row>
    <row r="94" spans="1:4" ht="12.75">
      <c r="A94" s="18" t="s">
        <v>94</v>
      </c>
      <c r="B94" s="13">
        <v>690</v>
      </c>
      <c r="C94" s="51">
        <v>0</v>
      </c>
      <c r="D94" s="51">
        <v>0</v>
      </c>
    </row>
    <row r="95" spans="1:4" ht="12.75">
      <c r="A95" s="18" t="s">
        <v>95</v>
      </c>
      <c r="B95" s="13">
        <v>700</v>
      </c>
      <c r="C95" s="51">
        <v>0</v>
      </c>
      <c r="D95" s="51">
        <v>0</v>
      </c>
    </row>
    <row r="96" spans="1:4" ht="12.75">
      <c r="A96" s="18" t="s">
        <v>96</v>
      </c>
      <c r="B96" s="13">
        <v>710</v>
      </c>
      <c r="C96" s="51">
        <v>71410</v>
      </c>
      <c r="D96" s="51">
        <v>7853</v>
      </c>
    </row>
    <row r="97" spans="1:4" ht="12.75">
      <c r="A97" s="18" t="s">
        <v>97</v>
      </c>
      <c r="B97" s="13">
        <v>720</v>
      </c>
      <c r="C97" s="51">
        <v>0</v>
      </c>
      <c r="D97" s="51">
        <v>4635.4</v>
      </c>
    </row>
    <row r="98" spans="1:4" ht="12.75">
      <c r="A98" s="18" t="s">
        <v>98</v>
      </c>
      <c r="B98" s="13">
        <v>730</v>
      </c>
      <c r="C98" s="51"/>
      <c r="D98" s="51"/>
    </row>
    <row r="99" spans="1:4" ht="12.75">
      <c r="A99" s="18" t="s">
        <v>99</v>
      </c>
      <c r="B99" s="13">
        <v>740</v>
      </c>
      <c r="C99" s="51">
        <v>0</v>
      </c>
      <c r="D99" s="51"/>
    </row>
    <row r="100" spans="1:4" ht="12.75">
      <c r="A100" s="18" t="s">
        <v>100</v>
      </c>
      <c r="B100" s="13">
        <v>750</v>
      </c>
      <c r="C100" s="51"/>
      <c r="D100" s="51"/>
    </row>
    <row r="101" spans="1:4" ht="12.75">
      <c r="A101" s="18" t="s">
        <v>101</v>
      </c>
      <c r="B101" s="13">
        <v>760</v>
      </c>
      <c r="C101" s="51">
        <v>30303.5</v>
      </c>
      <c r="D101" s="51">
        <v>15282.1</v>
      </c>
    </row>
    <row r="102" spans="1:4" ht="12.75">
      <c r="A102" s="19" t="s">
        <v>102</v>
      </c>
      <c r="B102" s="26">
        <v>770</v>
      </c>
      <c r="C102" s="52">
        <v>259724.6</v>
      </c>
      <c r="D102" s="52">
        <v>180903.6</v>
      </c>
    </row>
    <row r="103" spans="1:4" ht="12.75">
      <c r="A103" s="19" t="s">
        <v>103</v>
      </c>
      <c r="B103" s="26">
        <v>780</v>
      </c>
      <c r="C103" s="52">
        <f>C68+C102</f>
        <v>6595828.399999999</v>
      </c>
      <c r="D103" s="52">
        <f>D68+D102</f>
        <v>7331378.3</v>
      </c>
    </row>
    <row r="104" spans="1:4" s="30" customFormat="1" ht="15.75">
      <c r="A104" s="28"/>
      <c r="B104" s="29"/>
      <c r="C104" s="54">
        <f>C103-C57</f>
        <v>0</v>
      </c>
      <c r="D104" s="54"/>
    </row>
    <row r="105" spans="1:4" s="30" customFormat="1" ht="15.75">
      <c r="A105" s="28"/>
      <c r="B105" s="29"/>
      <c r="C105" s="29"/>
      <c r="D105" s="29"/>
    </row>
    <row r="106" spans="1:4" ht="12.75">
      <c r="A106" s="31"/>
      <c r="B106" s="32"/>
      <c r="C106" s="32"/>
      <c r="D106" s="32"/>
    </row>
    <row r="107" spans="1:4" ht="12.75">
      <c r="A107" s="32"/>
      <c r="B107" s="32"/>
      <c r="C107" s="32"/>
      <c r="D107" s="32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="130" zoomScaleNormal="130" zoomScaleSheetLayoutView="100" zoomScalePageLayoutView="0" workbookViewId="0" topLeftCell="A1">
      <selection activeCell="C35" sqref="C35"/>
    </sheetView>
  </sheetViews>
  <sheetFormatPr defaultColWidth="9.140625" defaultRowHeight="15"/>
  <cols>
    <col min="1" max="1" width="66.8515625" style="33" customWidth="1"/>
    <col min="2" max="2" width="6.8515625" style="34" customWidth="1"/>
    <col min="3" max="3" width="10.140625" style="34" customWidth="1"/>
    <col min="4" max="16384" width="9.140625" style="34" customWidth="1"/>
  </cols>
  <sheetData>
    <row r="1" ht="7.5" customHeight="1"/>
    <row r="2" ht="7.5" customHeight="1"/>
    <row r="3" spans="1:3" ht="15.75">
      <c r="A3" s="96" t="s">
        <v>131</v>
      </c>
      <c r="B3" s="96"/>
      <c r="C3" s="4"/>
    </row>
    <row r="4" spans="1:3" ht="15.75">
      <c r="A4" s="96" t="str">
        <f>'Форма №1'!A3</f>
        <v>АО  Миробод дехкон бозори                    200985272</v>
      </c>
      <c r="B4" s="96"/>
      <c r="C4" s="4"/>
    </row>
    <row r="5" spans="1:3" ht="15">
      <c r="A5" s="97" t="str">
        <f>'Форма №1'!A4</f>
        <v>за 2023 год  4- квартал. </v>
      </c>
      <c r="B5" s="97"/>
      <c r="C5" s="3"/>
    </row>
    <row r="6" ht="5.25" customHeight="1"/>
    <row r="7" spans="1:3" ht="18.75" customHeight="1">
      <c r="A7" s="98" t="s">
        <v>104</v>
      </c>
      <c r="B7" s="100" t="s">
        <v>105</v>
      </c>
      <c r="C7" s="2">
        <v>2023</v>
      </c>
    </row>
    <row r="8" spans="1:3" ht="31.5" customHeight="1">
      <c r="A8" s="99"/>
      <c r="B8" s="100"/>
      <c r="C8" s="2" t="s">
        <v>153</v>
      </c>
    </row>
    <row r="9" spans="1:3" ht="11.25" customHeight="1">
      <c r="A9" s="35">
        <v>1</v>
      </c>
      <c r="B9" s="35">
        <v>2</v>
      </c>
      <c r="C9" s="35"/>
    </row>
    <row r="10" spans="1:3" ht="11.25">
      <c r="A10" s="36" t="s">
        <v>106</v>
      </c>
      <c r="B10" s="37">
        <v>10</v>
      </c>
      <c r="C10" s="38">
        <v>9338232</v>
      </c>
    </row>
    <row r="11" spans="1:3" ht="11.25">
      <c r="A11" s="36" t="s">
        <v>107</v>
      </c>
      <c r="B11" s="37">
        <v>20</v>
      </c>
      <c r="C11" s="38">
        <v>0</v>
      </c>
    </row>
    <row r="12" spans="1:3" ht="12.75" customHeight="1">
      <c r="A12" s="39" t="s">
        <v>108</v>
      </c>
      <c r="B12" s="40">
        <v>30</v>
      </c>
      <c r="C12" s="41">
        <v>9338232</v>
      </c>
    </row>
    <row r="13" spans="1:3" ht="11.25">
      <c r="A13" s="39" t="s">
        <v>140</v>
      </c>
      <c r="B13" s="42">
        <v>40</v>
      </c>
      <c r="C13" s="41">
        <v>6921011.9</v>
      </c>
    </row>
    <row r="14" spans="1:3" ht="11.25">
      <c r="A14" s="36" t="s">
        <v>120</v>
      </c>
      <c r="B14" s="43">
        <v>50</v>
      </c>
      <c r="C14" s="38">
        <v>0</v>
      </c>
    </row>
    <row r="15" spans="1:3" ht="11.25">
      <c r="A15" s="36" t="s">
        <v>121</v>
      </c>
      <c r="B15" s="37">
        <v>60</v>
      </c>
      <c r="C15" s="38">
        <v>1883298.9</v>
      </c>
    </row>
    <row r="16" spans="1:3" ht="11.25">
      <c r="A16" s="36" t="s">
        <v>122</v>
      </c>
      <c r="B16" s="37">
        <v>70</v>
      </c>
      <c r="C16" s="38">
        <v>5037713</v>
      </c>
    </row>
    <row r="17" spans="1:3" ht="12" customHeight="1">
      <c r="A17" s="36" t="s">
        <v>141</v>
      </c>
      <c r="B17" s="37">
        <v>80</v>
      </c>
      <c r="C17" s="38"/>
    </row>
    <row r="18" spans="1:3" ht="11.25">
      <c r="A18" s="36" t="s">
        <v>109</v>
      </c>
      <c r="B18" s="37">
        <v>90</v>
      </c>
      <c r="C18" s="38">
        <v>0</v>
      </c>
    </row>
    <row r="19" spans="1:3" ht="11.25">
      <c r="A19" s="39" t="s">
        <v>110</v>
      </c>
      <c r="B19" s="35">
        <v>100</v>
      </c>
      <c r="C19" s="41">
        <v>2417220.1</v>
      </c>
    </row>
    <row r="20" spans="1:3" ht="10.5" customHeight="1">
      <c r="A20" s="39" t="s">
        <v>142</v>
      </c>
      <c r="B20" s="35">
        <v>110</v>
      </c>
      <c r="C20" s="41">
        <v>304000</v>
      </c>
    </row>
    <row r="21" spans="1:3" ht="11.25">
      <c r="A21" s="36" t="s">
        <v>143</v>
      </c>
      <c r="B21" s="44">
        <v>120</v>
      </c>
      <c r="C21" s="38"/>
    </row>
    <row r="22" spans="1:3" ht="11.25">
      <c r="A22" s="36" t="s">
        <v>144</v>
      </c>
      <c r="B22" s="44">
        <v>130</v>
      </c>
      <c r="C22" s="38">
        <v>304000</v>
      </c>
    </row>
    <row r="23" spans="1:3" ht="11.25">
      <c r="A23" s="36" t="s">
        <v>145</v>
      </c>
      <c r="B23" s="44">
        <v>140</v>
      </c>
      <c r="C23" s="38">
        <v>0</v>
      </c>
    </row>
    <row r="24" spans="1:3" ht="11.25">
      <c r="A24" s="45" t="s">
        <v>146</v>
      </c>
      <c r="B24" s="44">
        <v>150</v>
      </c>
      <c r="C24" s="38">
        <v>0</v>
      </c>
    </row>
    <row r="25" spans="1:3" ht="11.25">
      <c r="A25" s="36" t="s">
        <v>147</v>
      </c>
      <c r="B25" s="44">
        <v>160</v>
      </c>
      <c r="C25" s="38">
        <v>0</v>
      </c>
    </row>
    <row r="26" spans="1:3" ht="12.75" customHeight="1">
      <c r="A26" s="39" t="s">
        <v>148</v>
      </c>
      <c r="B26" s="35">
        <v>170</v>
      </c>
      <c r="C26" s="41">
        <v>0</v>
      </c>
    </row>
    <row r="27" spans="1:3" ht="11.25">
      <c r="A27" s="45" t="s">
        <v>111</v>
      </c>
      <c r="B27" s="44">
        <v>180</v>
      </c>
      <c r="C27" s="38">
        <v>0</v>
      </c>
    </row>
    <row r="28" spans="1:3" ht="12" customHeight="1">
      <c r="A28" s="36" t="s">
        <v>149</v>
      </c>
      <c r="B28" s="44">
        <v>190</v>
      </c>
      <c r="C28" s="38"/>
    </row>
    <row r="29" spans="1:3" ht="11.25">
      <c r="A29" s="45" t="s">
        <v>112</v>
      </c>
      <c r="B29" s="44">
        <v>200</v>
      </c>
      <c r="C29" s="38">
        <v>0</v>
      </c>
    </row>
    <row r="30" spans="1:3" ht="11.25">
      <c r="A30" s="36" t="s">
        <v>150</v>
      </c>
      <c r="B30" s="44">
        <v>210</v>
      </c>
      <c r="C30" s="38">
        <v>0</v>
      </c>
    </row>
    <row r="31" spans="1:3" ht="12" customHeight="1">
      <c r="A31" s="39" t="s">
        <v>113</v>
      </c>
      <c r="B31" s="35">
        <v>220</v>
      </c>
      <c r="C31" s="41">
        <v>2721220.1</v>
      </c>
    </row>
    <row r="32" spans="1:3" ht="11.25">
      <c r="A32" s="36" t="s">
        <v>114</v>
      </c>
      <c r="B32" s="44">
        <v>230</v>
      </c>
      <c r="C32" s="38"/>
    </row>
    <row r="33" spans="1:3" ht="11.25" customHeight="1">
      <c r="A33" s="39" t="s">
        <v>151</v>
      </c>
      <c r="B33" s="35">
        <v>240</v>
      </c>
      <c r="C33" s="41">
        <f>SUM(C31:C32)</f>
        <v>2721220.1</v>
      </c>
    </row>
    <row r="34" spans="1:3" ht="11.25">
      <c r="A34" s="36" t="s">
        <v>115</v>
      </c>
      <c r="B34" s="44">
        <v>250</v>
      </c>
      <c r="C34" s="38">
        <v>544244</v>
      </c>
    </row>
    <row r="35" spans="1:3" ht="11.25">
      <c r="A35" s="36" t="s">
        <v>116</v>
      </c>
      <c r="B35" s="44">
        <v>260</v>
      </c>
      <c r="C35" s="38">
        <v>0</v>
      </c>
    </row>
    <row r="36" spans="1:3" ht="11.25">
      <c r="A36" s="39" t="s">
        <v>117</v>
      </c>
      <c r="B36" s="35">
        <v>270</v>
      </c>
      <c r="C36" s="41">
        <f>C33-C34-C35</f>
        <v>2176976.1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zoomScaleSheetLayoutView="98" zoomScalePageLayoutView="0" workbookViewId="0" topLeftCell="A1">
      <selection activeCell="C28" sqref="C28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9.57421875" style="5" bestFit="1" customWidth="1"/>
    <col min="6" max="6" width="14.57421875" style="5" bestFit="1" customWidth="1"/>
    <col min="7" max="7" width="14.57421875" style="5" customWidth="1"/>
    <col min="8" max="8" width="13.8515625" style="5" customWidth="1"/>
    <col min="9" max="9" width="9.140625" style="5" customWidth="1"/>
    <col min="10" max="13" width="10.57421875" style="5" bestFit="1" customWidth="1"/>
    <col min="14" max="16384" width="9.140625" style="5" customWidth="1"/>
  </cols>
  <sheetData>
    <row r="2" spans="1:8" ht="14.25" customHeight="1">
      <c r="A2" s="102" t="s">
        <v>132</v>
      </c>
      <c r="B2" s="102"/>
      <c r="C2" s="102"/>
      <c r="D2" s="102"/>
      <c r="E2" s="102"/>
      <c r="F2" s="102"/>
      <c r="G2" s="102"/>
      <c r="H2" s="102"/>
    </row>
    <row r="3" spans="1:8" ht="20.25" customHeight="1">
      <c r="A3" s="102" t="s">
        <v>134</v>
      </c>
      <c r="B3" s="102"/>
      <c r="C3" s="102"/>
      <c r="D3" s="102"/>
      <c r="E3" s="102"/>
      <c r="F3" s="102"/>
      <c r="G3" s="102"/>
      <c r="H3" s="102"/>
    </row>
    <row r="4" spans="1:8" ht="20.25" customHeight="1">
      <c r="A4" s="102" t="str">
        <f>'Форма №1'!A3</f>
        <v>АО  Миробод дехкон бозори                    200985272</v>
      </c>
      <c r="B4" s="102"/>
      <c r="C4" s="102"/>
      <c r="D4" s="102"/>
      <c r="E4" s="102"/>
      <c r="F4" s="102"/>
      <c r="G4" s="102"/>
      <c r="H4" s="102"/>
    </row>
    <row r="5" spans="1:8" ht="20.25" customHeight="1">
      <c r="A5" s="102" t="str">
        <f>'Форма №1'!A4</f>
        <v>за 2023 год  4- квартал. </v>
      </c>
      <c r="B5" s="102"/>
      <c r="C5" s="102"/>
      <c r="D5" s="102"/>
      <c r="E5" s="102"/>
      <c r="F5" s="102"/>
      <c r="G5" s="102"/>
      <c r="H5" s="102"/>
    </row>
    <row r="6" spans="7:10" ht="15.75" thickBot="1">
      <c r="G6" s="88"/>
      <c r="J6" s="5" t="s">
        <v>137</v>
      </c>
    </row>
    <row r="7" spans="1:13" ht="47.25">
      <c r="A7" s="65" t="s">
        <v>9</v>
      </c>
      <c r="B7" s="65" t="s">
        <v>0</v>
      </c>
      <c r="C7" s="66" t="s">
        <v>8</v>
      </c>
      <c r="D7" s="49" t="s">
        <v>1</v>
      </c>
      <c r="E7" s="49" t="s">
        <v>10</v>
      </c>
      <c r="F7" s="49" t="s">
        <v>128</v>
      </c>
      <c r="G7" s="49" t="s">
        <v>129</v>
      </c>
      <c r="H7" s="49" t="s">
        <v>130</v>
      </c>
      <c r="J7" s="80">
        <v>42370</v>
      </c>
      <c r="K7" s="82">
        <v>42370</v>
      </c>
      <c r="L7" s="80">
        <v>42370</v>
      </c>
      <c r="M7" s="80">
        <v>42370</v>
      </c>
    </row>
    <row r="8" spans="1:13" ht="15.75">
      <c r="A8" s="46">
        <v>1</v>
      </c>
      <c r="B8" s="47" t="s">
        <v>2</v>
      </c>
      <c r="C8" s="58" t="s">
        <v>123</v>
      </c>
      <c r="D8" s="76">
        <v>0.1</v>
      </c>
      <c r="E8" s="78">
        <v>10</v>
      </c>
      <c r="F8" s="89">
        <f>'Форма № 2'!C33/(('Форма №1'!C57+'Форма №1'!D57)/2)</f>
        <v>0.39077758499843335</v>
      </c>
      <c r="G8" s="71">
        <f>IF(E8&gt;0,F8/E8*100,0)</f>
        <v>3.9077758499843336</v>
      </c>
      <c r="H8" s="71">
        <f aca="true" t="shared" si="0" ref="H8:H15">G8*D8/100</f>
        <v>0.003907775849984334</v>
      </c>
      <c r="I8" s="50"/>
      <c r="J8" s="81">
        <v>42461</v>
      </c>
      <c r="K8" s="83">
        <v>42552</v>
      </c>
      <c r="L8" s="81">
        <v>42644</v>
      </c>
      <c r="M8" s="81">
        <v>42736</v>
      </c>
    </row>
    <row r="9" spans="1:13" ht="16.5" thickBot="1">
      <c r="A9" s="46">
        <f>A8+1</f>
        <v>2</v>
      </c>
      <c r="B9" s="47" t="s">
        <v>3</v>
      </c>
      <c r="C9" s="58" t="s">
        <v>124</v>
      </c>
      <c r="D9" s="76">
        <v>0.1</v>
      </c>
      <c r="E9" s="78">
        <v>2</v>
      </c>
      <c r="F9" s="56">
        <f>'Форма №1'!D49/'Форма №1'!D83</f>
        <v>5.262339721265912</v>
      </c>
      <c r="G9" s="71">
        <f>IF(E9&gt;0,F9/E9*100,0)</f>
        <v>263.1169860632956</v>
      </c>
      <c r="H9" s="71">
        <f t="shared" si="0"/>
        <v>0.2631169860632956</v>
      </c>
      <c r="I9" s="50"/>
      <c r="J9" s="84">
        <f>J8-J7</f>
        <v>91</v>
      </c>
      <c r="K9" s="85">
        <f>K8-K7</f>
        <v>182</v>
      </c>
      <c r="L9" s="84">
        <f>L8-L7</f>
        <v>274</v>
      </c>
      <c r="M9" s="84">
        <f>M8-M7</f>
        <v>366</v>
      </c>
    </row>
    <row r="10" spans="1:9" ht="16.5" thickBot="1">
      <c r="A10" s="46">
        <f aca="true" t="shared" si="1" ref="A10:A15">A9+1</f>
        <v>3</v>
      </c>
      <c r="B10" s="47" t="s">
        <v>4</v>
      </c>
      <c r="C10" s="58" t="s">
        <v>125</v>
      </c>
      <c r="D10" s="76">
        <v>0.25</v>
      </c>
      <c r="E10" s="78">
        <v>20</v>
      </c>
      <c r="F10" s="56">
        <f>'Форма №1'!D68/('Форма №1'!D102-'Форма №1'!D70)</f>
        <v>39.526436732049554</v>
      </c>
      <c r="G10" s="71">
        <f>IF(E10&gt;0,F10/E10*100,0)</f>
        <v>197.63218366024776</v>
      </c>
      <c r="H10" s="71">
        <f t="shared" si="0"/>
        <v>0.4940804591506194</v>
      </c>
      <c r="I10" s="50"/>
    </row>
    <row r="11" spans="1:13" s="74" customFormat="1" ht="15.75">
      <c r="A11" s="68">
        <f t="shared" si="1"/>
        <v>4</v>
      </c>
      <c r="B11" s="69" t="s">
        <v>5</v>
      </c>
      <c r="C11" s="75" t="s">
        <v>138</v>
      </c>
      <c r="D11" s="76">
        <v>0.2</v>
      </c>
      <c r="E11" s="78">
        <v>75</v>
      </c>
      <c r="F11" s="70">
        <f>365/('Форма № 2'!C10/(('Форма №1'!C84+'Форма №1'!D84)/2))</f>
        <v>8.611335261321415</v>
      </c>
      <c r="G11" s="72">
        <f>IF(E11&gt;0,E11/F11*100,0)</f>
        <v>870.945070933067</v>
      </c>
      <c r="H11" s="72">
        <f t="shared" si="0"/>
        <v>1.7418901418661341</v>
      </c>
      <c r="I11" s="73"/>
      <c r="J11" s="80">
        <v>42736</v>
      </c>
      <c r="K11" s="82">
        <v>42736</v>
      </c>
      <c r="L11" s="80">
        <v>42736</v>
      </c>
      <c r="M11" s="80">
        <v>42736</v>
      </c>
    </row>
    <row r="12" spans="1:13" s="74" customFormat="1" ht="15.75">
      <c r="A12" s="68">
        <f t="shared" si="1"/>
        <v>5</v>
      </c>
      <c r="B12" s="69" t="s">
        <v>6</v>
      </c>
      <c r="C12" s="75" t="s">
        <v>139</v>
      </c>
      <c r="D12" s="76">
        <v>0.2</v>
      </c>
      <c r="E12" s="78">
        <v>75</v>
      </c>
      <c r="F12" s="70">
        <f>365/('Форма № 2'!C10/(('Форма №1'!C37+'Форма №1'!D37)/2))</f>
        <v>18.294805001632</v>
      </c>
      <c r="G12" s="72">
        <f>IF(E12&gt;0,E12/F12*100,0)</f>
        <v>409.9524427470508</v>
      </c>
      <c r="H12" s="72">
        <f t="shared" si="0"/>
        <v>0.8199048854941016</v>
      </c>
      <c r="I12" s="73"/>
      <c r="J12" s="81">
        <v>42826</v>
      </c>
      <c r="K12" s="83">
        <v>42917</v>
      </c>
      <c r="L12" s="81">
        <v>43009</v>
      </c>
      <c r="M12" s="81">
        <v>43101</v>
      </c>
    </row>
    <row r="13" spans="1:13" ht="16.5" thickBot="1">
      <c r="A13" s="46">
        <f>A12+1</f>
        <v>6</v>
      </c>
      <c r="B13" s="47" t="s">
        <v>7</v>
      </c>
      <c r="C13" s="59" t="s">
        <v>127</v>
      </c>
      <c r="D13" s="76">
        <v>0.15</v>
      </c>
      <c r="E13" s="78">
        <v>5</v>
      </c>
      <c r="F13" s="57">
        <f>'Форма №1'!D56/('Форма №1'!D102-'Форма №1'!D70)</f>
        <v>21.210755341518908</v>
      </c>
      <c r="G13" s="71">
        <f>IF(E13&gt;0,F13/E13*100,0)</f>
        <v>424.2151068303782</v>
      </c>
      <c r="H13" s="71">
        <f t="shared" si="0"/>
        <v>0.6363226602455673</v>
      </c>
      <c r="I13" s="50"/>
      <c r="J13" s="84">
        <f>J12-J11</f>
        <v>90</v>
      </c>
      <c r="K13" s="85">
        <f>K12-K11</f>
        <v>181</v>
      </c>
      <c r="L13" s="84">
        <f>L12-L11</f>
        <v>273</v>
      </c>
      <c r="M13" s="84">
        <f>M12-M11</f>
        <v>365</v>
      </c>
    </row>
    <row r="14" spans="1:9" ht="15.75">
      <c r="A14" s="46">
        <f t="shared" si="1"/>
        <v>7</v>
      </c>
      <c r="B14" s="47" t="s">
        <v>126</v>
      </c>
      <c r="C14" s="59"/>
      <c r="D14" s="76"/>
      <c r="E14" s="78"/>
      <c r="F14" s="57"/>
      <c r="G14" s="71">
        <f>IF(E14&gt;0,F14/E14*100,0)</f>
        <v>0</v>
      </c>
      <c r="H14" s="71">
        <f t="shared" si="0"/>
        <v>0</v>
      </c>
      <c r="I14" s="50"/>
    </row>
    <row r="15" spans="1:9" ht="31.5">
      <c r="A15" s="46">
        <f t="shared" si="1"/>
        <v>8</v>
      </c>
      <c r="B15" s="48" t="s">
        <v>118</v>
      </c>
      <c r="C15" s="60"/>
      <c r="D15" s="77"/>
      <c r="E15" s="79"/>
      <c r="F15" s="46"/>
      <c r="G15" s="71">
        <f>IF(E15&gt;0,F15/E15*100,0)</f>
        <v>0</v>
      </c>
      <c r="H15" s="71">
        <f t="shared" si="0"/>
        <v>0</v>
      </c>
      <c r="I15" s="50"/>
    </row>
    <row r="16" spans="1:8" ht="15.75">
      <c r="A16" s="101" t="s">
        <v>119</v>
      </c>
      <c r="B16" s="101"/>
      <c r="C16" s="61"/>
      <c r="D16" s="55">
        <f>SUM(D8:D15)</f>
        <v>1</v>
      </c>
      <c r="E16" s="67"/>
      <c r="F16" s="1"/>
      <c r="G16" s="7"/>
      <c r="H16" s="86">
        <f>SUM(H8:H15)</f>
        <v>3.9592229086697026</v>
      </c>
    </row>
    <row r="18" spans="1:8" ht="29.25" customHeight="1">
      <c r="A18" s="103" t="s">
        <v>11</v>
      </c>
      <c r="B18" s="103"/>
      <c r="C18" s="103"/>
      <c r="D18" s="103"/>
      <c r="E18" s="103"/>
      <c r="F18" s="103"/>
      <c r="G18" s="103"/>
      <c r="H18" s="103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2024-02-14T09:45:43Z</cp:lastPrinted>
  <dcterms:created xsi:type="dcterms:W3CDTF">2016-02-18T09:40:36Z</dcterms:created>
  <dcterms:modified xsi:type="dcterms:W3CDTF">2024-02-14T09:46:54Z</dcterms:modified>
  <cp:category/>
  <cp:version/>
  <cp:contentType/>
  <cp:contentStatus/>
</cp:coreProperties>
</file>